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_b\Downloads\"/>
    </mc:Choice>
  </mc:AlternateContent>
  <xr:revisionPtr revIDLastSave="0" documentId="13_ncr:1_{0D4A48E3-70AA-4702-AC42-30E59D0F21EB}" xr6:coauthVersionLast="47" xr6:coauthVersionMax="47" xr10:uidLastSave="{00000000-0000-0000-0000-000000000000}"/>
  <bookViews>
    <workbookView xWindow="4395" yWindow="540" windowWidth="21600" windowHeight="14385" xr2:uid="{00000000-000D-0000-FFFF-FFFF00000000}"/>
  </bookViews>
  <sheets>
    <sheet name="유기정기금 평가 명세서 양식" sheetId="3" r:id="rId1"/>
    <sheet name="미성년자 증여" sheetId="1" r:id="rId2"/>
    <sheet name="성인자녀 증여" sheetId="2" r:id="rId3"/>
    <sheet name="Sheet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F6" i="2" l="1"/>
  <c r="F6" i="1"/>
  <c r="D7" i="2"/>
  <c r="D8" i="2" s="1"/>
  <c r="D9" i="2" s="1"/>
  <c r="D10" i="2" s="1"/>
  <c r="D11" i="2" s="1"/>
  <c r="D12" i="2" s="1"/>
  <c r="D13" i="2" s="1"/>
  <c r="D14" i="2" s="1"/>
  <c r="D15" i="2" s="1"/>
  <c r="E18" i="2" l="1"/>
  <c r="E18" i="1"/>
  <c r="F7" i="1"/>
  <c r="F8" i="1" s="1"/>
  <c r="F9" i="1" s="1"/>
  <c r="F10" i="1" s="1"/>
  <c r="F11" i="1" s="1"/>
  <c r="F12" i="1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7" i="3"/>
  <c r="F7" i="3" s="1"/>
  <c r="G7" i="3" s="1"/>
  <c r="G8" i="3" s="1"/>
  <c r="A26" i="3"/>
  <c r="E21" i="2"/>
  <c r="F7" i="2"/>
  <c r="E6" i="2"/>
  <c r="E21" i="1"/>
  <c r="G9" i="3" l="1"/>
  <c r="G10" i="3" s="1"/>
  <c r="G11" i="3" s="1"/>
  <c r="G12" i="3" s="1"/>
  <c r="G13" i="3" s="1"/>
  <c r="G14" i="3" s="1"/>
  <c r="G15" i="3" s="1"/>
  <c r="G16" i="3" s="1"/>
  <c r="G17" i="3" s="1"/>
  <c r="H4" i="3" s="1"/>
  <c r="F13" i="1"/>
  <c r="F14" i="1" s="1"/>
  <c r="F15" i="1" s="1"/>
  <c r="F8" i="2"/>
  <c r="F9" i="2" s="1"/>
  <c r="F10" i="2" s="1"/>
  <c r="F11" i="2" s="1"/>
  <c r="F12" i="2" s="1"/>
  <c r="F13" i="2" s="1"/>
  <c r="F14" i="2" s="1"/>
  <c r="F15" i="2" s="1"/>
  <c r="G19" i="3" l="1"/>
  <c r="H19" i="3" s="1"/>
  <c r="F16" i="1"/>
  <c r="F18" i="1" s="1"/>
  <c r="F19" i="1" s="1"/>
  <c r="F16" i="2"/>
  <c r="F18" i="2" s="1"/>
  <c r="F19" i="2" s="1"/>
  <c r="G20" i="3" l="1"/>
  <c r="E6" i="1"/>
</calcChain>
</file>

<file path=xl/sharedStrings.xml><?xml version="1.0" encoding="utf-8"?>
<sst xmlns="http://schemas.openxmlformats.org/spreadsheetml/2006/main" count="100" uniqueCount="78">
  <si>
    <t>년도</t>
    <phoneticPr fontId="3" type="noConversion"/>
  </si>
  <si>
    <t>증여액</t>
    <phoneticPr fontId="3" type="noConversion"/>
  </si>
  <si>
    <t>유기정기금 증여</t>
    <phoneticPr fontId="3" type="noConversion"/>
  </si>
  <si>
    <t>비고</t>
    <phoneticPr fontId="3" type="noConversion"/>
  </si>
  <si>
    <t>3% 할인율
(현재가치로할인)</t>
    <phoneticPr fontId="3" type="noConversion"/>
  </si>
  <si>
    <t>증여재산공제(10년단위)</t>
    <phoneticPr fontId="3" type="noConversion"/>
  </si>
  <si>
    <t>과세표준</t>
    <phoneticPr fontId="3" type="noConversion"/>
  </si>
  <si>
    <t>산출세액</t>
    <phoneticPr fontId="3" type="noConversion"/>
  </si>
  <si>
    <t>자진신고 세액공제</t>
    <phoneticPr fontId="3" type="noConversion"/>
  </si>
  <si>
    <t>최종 증여세액</t>
    <phoneticPr fontId="3" type="noConversion"/>
  </si>
  <si>
    <t>증여세 10%</t>
    <phoneticPr fontId="3" type="noConversion"/>
  </si>
  <si>
    <t>세액공제 : 3%</t>
    <phoneticPr fontId="3" type="noConversion"/>
  </si>
  <si>
    <t>과세표준이 50만원미만
인경우, 세금부과안함</t>
    <phoneticPr fontId="3" type="noConversion"/>
  </si>
  <si>
    <t>▶ 2,332,800원 / 12개월 = 194,400원입니다..</t>
    <phoneticPr fontId="3" type="noConversion"/>
  </si>
  <si>
    <t xml:space="preserve">▶ 10년동안 매달 194,400원을 증여하면, 증여세를 내지 않습니다. </t>
    <phoneticPr fontId="3" type="noConversion"/>
  </si>
  <si>
    <t>▶ 실제로는 23,328,000원을 증여했지만, 유기정기금 계산법으로 하면 20,496,235원을 증여한걸로 계산됩니다.</t>
    <phoneticPr fontId="3" type="noConversion"/>
  </si>
  <si>
    <r>
      <t xml:space="preserve">▶ 그리고, 유기정기금 계산법으로 나온 20,496,325원은 </t>
    </r>
    <r>
      <rPr>
        <sz val="11"/>
        <color rgb="FFFF0000"/>
        <rFont val="맑은 고딕"/>
        <family val="3"/>
        <charset val="129"/>
        <scheme val="minor"/>
      </rPr>
      <t>첫 증여한 날짜(2024년)에 증여한 것으로 인정</t>
    </r>
    <r>
      <rPr>
        <sz val="11"/>
        <color theme="1"/>
        <rFont val="맑은 고딕"/>
        <family val="2"/>
        <charset val="129"/>
        <scheme val="minor"/>
      </rPr>
      <t xml:space="preserve">됩니다. </t>
    </r>
    <phoneticPr fontId="3" type="noConversion"/>
  </si>
  <si>
    <t xml:space="preserve">    인정해주기 때문입니다.(10년이 지났기 때문)</t>
    <phoneticPr fontId="3" type="noConversion"/>
  </si>
  <si>
    <t>▶ 첫 증여일에 신고시(첫 증여받은 날이 속하는 달의 말일부터 3개월 이내),  증여금액은 20,496,235원으로 신고하면 됩니다.</t>
    <phoneticPr fontId="3" type="noConversion"/>
  </si>
  <si>
    <t xml:space="preserve">▶ 2034년에는 2,000만원을 일시금으로 증여해도 된다는 뜻입니다. 왜냐하면, 2023년에 20,496,235원을 증여한 것으로 </t>
    <phoneticPr fontId="3" type="noConversion"/>
  </si>
  <si>
    <t>일시금 증여</t>
    <phoneticPr fontId="3" type="noConversion"/>
  </si>
  <si>
    <t>미성년자녀에게 증여하는 경우(2천만원)</t>
    <phoneticPr fontId="3" type="noConversion"/>
  </si>
  <si>
    <t>성인자녀에게 증여하는 경우(5천만원)</t>
    <phoneticPr fontId="3" type="noConversion"/>
  </si>
  <si>
    <t>▶ 5,747,000원 / 12개월 = 478,916원입니다..</t>
    <phoneticPr fontId="3" type="noConversion"/>
  </si>
  <si>
    <t xml:space="preserve">▶ 10년동안 매달 478,916원을 증여하면, 증여세를 내지 않습니다. </t>
    <phoneticPr fontId="3" type="noConversion"/>
  </si>
  <si>
    <t>▶ 실제로는 57,470,000원을 증여했지만, 유기정기금 계산법으로 하면 50,493,768원을 증여한걸로 계산됩니다.</t>
    <phoneticPr fontId="3" type="noConversion"/>
  </si>
  <si>
    <r>
      <t xml:space="preserve">▶ 그리고, 유기정기금 계산법으로 나온 50,493,768원은 </t>
    </r>
    <r>
      <rPr>
        <sz val="11"/>
        <color rgb="FFFF0000"/>
        <rFont val="맑은 고딕"/>
        <family val="3"/>
        <charset val="129"/>
        <scheme val="minor"/>
      </rPr>
      <t>첫 증여한 날짜(2024년)에 증여한 것으로 인정</t>
    </r>
    <r>
      <rPr>
        <sz val="11"/>
        <color theme="1"/>
        <rFont val="맑은 고딕"/>
        <family val="2"/>
        <charset val="129"/>
        <scheme val="minor"/>
      </rPr>
      <t xml:space="preserve">됩니다. </t>
    </r>
    <phoneticPr fontId="3" type="noConversion"/>
  </si>
  <si>
    <t>▶ 첫 증여일에 신고시(첫 증여받은 날이 속하는 달의 말일부터 3개월 이내),  증여금액은 50,493,768원으로 신고하면 됩니다.</t>
    <phoneticPr fontId="3" type="noConversion"/>
  </si>
  <si>
    <t xml:space="preserve">▶ 2034년에는 5,000만원을 일시금으로 증여해도 된다는 뜻입니다. 왜냐하면, 2023년에 50,493,768원을 증여한 것으로 </t>
    <phoneticPr fontId="3" type="noConversion"/>
  </si>
  <si>
    <t>증여자</t>
    <phoneticPr fontId="3" type="noConversion"/>
  </si>
  <si>
    <t>원금</t>
    <phoneticPr fontId="3" type="noConversion"/>
  </si>
  <si>
    <t>할인금액</t>
    <phoneticPr fontId="3" type="noConversion"/>
  </si>
  <si>
    <t>유기정기금 평가 명세서</t>
    <phoneticPr fontId="3" type="noConversion"/>
  </si>
  <si>
    <t>납입년수</t>
    <phoneticPr fontId="3" type="noConversion"/>
  </si>
  <si>
    <t>납입연월(시작)</t>
    <phoneticPr fontId="3" type="noConversion"/>
  </si>
  <si>
    <t>납입연월(끝)</t>
    <phoneticPr fontId="3" type="noConversion"/>
  </si>
  <si>
    <t>2026년01월</t>
    <phoneticPr fontId="3" type="noConversion"/>
  </si>
  <si>
    <t>2026년 12월</t>
    <phoneticPr fontId="3" type="noConversion"/>
  </si>
  <si>
    <t>납입개월수</t>
    <phoneticPr fontId="3" type="noConversion"/>
  </si>
  <si>
    <t>월납입액</t>
    <phoneticPr fontId="3" type="noConversion"/>
  </si>
  <si>
    <t>증여재산공제</t>
    <phoneticPr fontId="3" type="noConversion"/>
  </si>
  <si>
    <t>증여세 계산</t>
    <phoneticPr fontId="3" type="noConversion"/>
  </si>
  <si>
    <t>수증자</t>
    <phoneticPr fontId="3" type="noConversion"/>
  </si>
  <si>
    <t>박OO</t>
    <phoneticPr fontId="3" type="noConversion"/>
  </si>
  <si>
    <t>주민등록번호</t>
    <phoneticPr fontId="3" type="noConversion"/>
  </si>
  <si>
    <t>구분</t>
    <phoneticPr fontId="3" type="noConversion"/>
  </si>
  <si>
    <t>이름</t>
    <phoneticPr fontId="3" type="noConversion"/>
  </si>
  <si>
    <t>관계</t>
    <phoneticPr fontId="3" type="noConversion"/>
  </si>
  <si>
    <t>부</t>
    <phoneticPr fontId="3" type="noConversion"/>
  </si>
  <si>
    <t>아들</t>
    <phoneticPr fontId="3" type="noConversion"/>
  </si>
  <si>
    <t>서명(인)</t>
    <phoneticPr fontId="3" type="noConversion"/>
  </si>
  <si>
    <t>■ 총 증여금액(원)</t>
    <phoneticPr fontId="3" type="noConversion"/>
  </si>
  <si>
    <t xml:space="preserve">수증자"박OO(아들)  [             ]은행 계좌(0000-000-00000)" 로 증여할 것을 약정하고, </t>
    <phoneticPr fontId="3" type="noConversion"/>
  </si>
  <si>
    <t>수증자는 이를 수락하였으므로 이 증서를 작성하고 각자 기명 날인한다.</t>
  </si>
  <si>
    <t>■ 매월 증여금액</t>
    <phoneticPr fontId="3" type="noConversion"/>
  </si>
  <si>
    <t>2027년01월</t>
    <phoneticPr fontId="3" type="noConversion"/>
  </si>
  <si>
    <t>2028년01월</t>
    <phoneticPr fontId="3" type="noConversion"/>
  </si>
  <si>
    <t>2029년01월</t>
    <phoneticPr fontId="3" type="noConversion"/>
  </si>
  <si>
    <t>2030년01월</t>
    <phoneticPr fontId="3" type="noConversion"/>
  </si>
  <si>
    <t>2031년01월</t>
    <phoneticPr fontId="3" type="noConversion"/>
  </si>
  <si>
    <t>2032년01월</t>
    <phoneticPr fontId="3" type="noConversion"/>
  </si>
  <si>
    <t>2033년01월</t>
    <phoneticPr fontId="3" type="noConversion"/>
  </si>
  <si>
    <t>2034년01월</t>
    <phoneticPr fontId="3" type="noConversion"/>
  </si>
  <si>
    <t>과세표준 50만원미만인경우, 세금부과안함</t>
    <phoneticPr fontId="3" type="noConversion"/>
  </si>
  <si>
    <t>직계비속(성년)</t>
    <phoneticPr fontId="12" type="noConversion"/>
  </si>
  <si>
    <t>직계비속(미성년)</t>
  </si>
  <si>
    <t>직계비속(미성년)</t>
    <phoneticPr fontId="12" type="noConversion"/>
  </si>
  <si>
    <t xml:space="preserve">위 금액은 증여자 "박OO (부)"이  매월[   25   ]일에 이체금액 [  200,000  ]원씩 </t>
    <phoneticPr fontId="3" type="noConversion"/>
  </si>
  <si>
    <t>2027년 12월</t>
    <phoneticPr fontId="3" type="noConversion"/>
  </si>
  <si>
    <t>2035년01월</t>
    <phoneticPr fontId="3" type="noConversion"/>
  </si>
  <si>
    <t>2028년 12월</t>
    <phoneticPr fontId="3" type="noConversion"/>
  </si>
  <si>
    <t>2029년 12월</t>
    <phoneticPr fontId="3" type="noConversion"/>
  </si>
  <si>
    <t>2030년 12월</t>
    <phoneticPr fontId="3" type="noConversion"/>
  </si>
  <si>
    <t>2031년 12월</t>
    <phoneticPr fontId="3" type="noConversion"/>
  </si>
  <si>
    <t>2032년 12월</t>
    <phoneticPr fontId="3" type="noConversion"/>
  </si>
  <si>
    <t>2033년 12월</t>
    <phoneticPr fontId="3" type="noConversion"/>
  </si>
  <si>
    <t>2034년 12월</t>
    <phoneticPr fontId="3" type="noConversion"/>
  </si>
  <si>
    <t>2035년 12월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</si>
</sst>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176" fontId="0" fillId="0" borderId="1" xfId="1" applyNumberFormat="1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4" borderId="1" xfId="1" applyFont="1" applyFill="1" applyBorder="1">
      <alignment vertical="center"/>
    </xf>
    <xf numFmtId="41" fontId="0" fillId="0" borderId="0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1" fontId="0" fillId="0" borderId="3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10" fillId="6" borderId="0" xfId="0" applyFont="1" applyFill="1" applyAlignment="1">
      <alignment horizontal="center" vertical="center"/>
    </xf>
    <xf numFmtId="41" fontId="10" fillId="6" borderId="0" xfId="1" applyFont="1" applyFill="1">
      <alignment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7" fillId="6" borderId="1" xfId="0" applyNumberFormat="1" applyFont="1" applyFill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7" fillId="0" borderId="0" xfId="0" applyFont="1">
      <alignment vertical="center"/>
    </xf>
    <xf numFmtId="0" fontId="7" fillId="6" borderId="1" xfId="0" applyFont="1" applyFill="1" applyBorder="1">
      <alignment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0" fillId="0" borderId="0" xfId="0" applyFont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41" fontId="0" fillId="0" borderId="1" xfId="1" applyFont="1" applyBorder="1" applyAlignment="1">
      <alignment vertical="center"/>
    </xf>
    <xf numFmtId="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41" fontId="0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3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1" fontId="4" fillId="5" borderId="1" xfId="1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0"/>
  <sheetViews>
    <sheetView showGridLines="0" tabSelected="1" workbookViewId="0">
      <selection activeCell="D11" sqref="D11"/>
    </sheetView>
  </sheetViews>
  <sheetFormatPr defaultRowHeight="16.5" x14ac:dyDescent="0.3"/>
  <cols>
    <col min="1" max="1" width="20.25" style="27" customWidth="1"/>
    <col min="2" max="2" width="17.125" style="27" customWidth="1"/>
    <col min="3" max="3" width="15.125" style="27" customWidth="1"/>
    <col min="4" max="4" width="10.25" style="27" customWidth="1"/>
    <col min="5" max="5" width="12.25" style="27" customWidth="1"/>
    <col min="6" max="6" width="15.625" style="28" customWidth="1"/>
    <col min="7" max="7" width="14.5" style="29" customWidth="1"/>
    <col min="8" max="8" width="17.5" style="27" customWidth="1"/>
    <col min="9" max="9" width="9" style="27"/>
    <col min="10" max="10" width="16.125" style="27" bestFit="1" customWidth="1"/>
    <col min="11" max="11" width="9" style="27"/>
    <col min="12" max="12" width="13" style="27" bestFit="1" customWidth="1"/>
    <col min="13" max="18" width="9" style="27"/>
    <col min="19" max="19" width="9" style="27" hidden="1" customWidth="1"/>
    <col min="20" max="20" width="11.875" style="27" hidden="1" customWidth="1"/>
    <col min="21" max="21" width="9" style="27" hidden="1" customWidth="1"/>
    <col min="22" max="16384" width="9" style="27"/>
  </cols>
  <sheetData>
    <row r="2" spans="1:21" ht="33.75" x14ac:dyDescent="0.3">
      <c r="A2" s="50" t="s">
        <v>32</v>
      </c>
      <c r="B2" s="50"/>
      <c r="C2" s="50"/>
      <c r="D2" s="50"/>
      <c r="E2" s="50"/>
      <c r="F2" s="50"/>
      <c r="G2" s="50"/>
      <c r="H2" s="50"/>
    </row>
    <row r="3" spans="1:21" ht="26.25" x14ac:dyDescent="0.3">
      <c r="C3" s="19"/>
      <c r="D3" s="19"/>
      <c r="E3" s="19"/>
    </row>
    <row r="4" spans="1:21" ht="26.25" x14ac:dyDescent="0.3">
      <c r="A4" s="20" t="s">
        <v>54</v>
      </c>
      <c r="B4" s="21">
        <v>200000</v>
      </c>
      <c r="F4" s="38" t="s">
        <v>51</v>
      </c>
      <c r="G4" s="39"/>
      <c r="H4" s="40">
        <f>G17</f>
        <v>20472486.808261987</v>
      </c>
    </row>
    <row r="6" spans="1:21" s="30" customFormat="1" x14ac:dyDescent="0.3">
      <c r="A6" s="22" t="s">
        <v>33</v>
      </c>
      <c r="B6" s="23" t="s">
        <v>34</v>
      </c>
      <c r="C6" s="23" t="s">
        <v>35</v>
      </c>
      <c r="D6" s="23" t="s">
        <v>38</v>
      </c>
      <c r="E6" s="22" t="s">
        <v>39</v>
      </c>
      <c r="F6" s="24" t="s">
        <v>30</v>
      </c>
      <c r="G6" s="24" t="s">
        <v>31</v>
      </c>
      <c r="H6" s="22" t="s">
        <v>3</v>
      </c>
      <c r="S6" s="45">
        <v>0.1</v>
      </c>
      <c r="T6" s="44">
        <v>0.1</v>
      </c>
      <c r="U6" s="4">
        <v>0</v>
      </c>
    </row>
    <row r="7" spans="1:21" x14ac:dyDescent="0.3">
      <c r="A7" s="31">
        <v>1</v>
      </c>
      <c r="B7" s="32" t="s">
        <v>36</v>
      </c>
      <c r="C7" s="32" t="s">
        <v>37</v>
      </c>
      <c r="D7" s="32">
        <v>12</v>
      </c>
      <c r="E7" s="33">
        <f>$B$4</f>
        <v>200000</v>
      </c>
      <c r="F7" s="33">
        <f>E7*D7</f>
        <v>2400000</v>
      </c>
      <c r="G7" s="47">
        <f>F7/1.03</f>
        <v>2330097.0873786407</v>
      </c>
      <c r="H7" s="56"/>
      <c r="S7" s="45">
        <v>100000000.09999999</v>
      </c>
      <c r="T7" s="44">
        <v>0.2</v>
      </c>
      <c r="U7" s="45">
        <v>10000000</v>
      </c>
    </row>
    <row r="8" spans="1:21" x14ac:dyDescent="0.3">
      <c r="A8" s="31">
        <v>2</v>
      </c>
      <c r="B8" s="32" t="s">
        <v>55</v>
      </c>
      <c r="C8" s="32" t="s">
        <v>68</v>
      </c>
      <c r="D8" s="32">
        <v>12</v>
      </c>
      <c r="E8" s="33">
        <f t="shared" ref="E8:E16" si="0">$B$4</f>
        <v>200000</v>
      </c>
      <c r="F8" s="33">
        <f t="shared" ref="F8:F16" si="1">E8*D8</f>
        <v>2400000</v>
      </c>
      <c r="G8" s="47">
        <f>G7/1.03</f>
        <v>2262230.1819210104</v>
      </c>
      <c r="H8" s="57"/>
      <c r="S8" s="45">
        <v>500000000.10000002</v>
      </c>
      <c r="T8" s="44">
        <v>0.3</v>
      </c>
      <c r="U8" s="45">
        <v>60000000</v>
      </c>
    </row>
    <row r="9" spans="1:21" x14ac:dyDescent="0.3">
      <c r="A9" s="31">
        <v>3</v>
      </c>
      <c r="B9" s="32" t="s">
        <v>56</v>
      </c>
      <c r="C9" s="32" t="s">
        <v>70</v>
      </c>
      <c r="D9" s="32">
        <v>12</v>
      </c>
      <c r="E9" s="33">
        <f t="shared" si="0"/>
        <v>200000</v>
      </c>
      <c r="F9" s="33">
        <f t="shared" si="1"/>
        <v>2400000</v>
      </c>
      <c r="G9" s="47">
        <f t="shared" ref="G9:G14" si="2">G8/1.03</f>
        <v>2196339.9824475828</v>
      </c>
      <c r="H9" s="57"/>
      <c r="S9" s="45">
        <v>1000000000.1</v>
      </c>
      <c r="T9" s="44">
        <v>0.4</v>
      </c>
      <c r="U9" s="45">
        <v>160000000</v>
      </c>
    </row>
    <row r="10" spans="1:21" x14ac:dyDescent="0.3">
      <c r="A10" s="31">
        <v>4</v>
      </c>
      <c r="B10" s="32" t="s">
        <v>57</v>
      </c>
      <c r="C10" s="32" t="s">
        <v>71</v>
      </c>
      <c r="D10" s="32">
        <v>12</v>
      </c>
      <c r="E10" s="33">
        <f t="shared" si="0"/>
        <v>200000</v>
      </c>
      <c r="F10" s="33">
        <f t="shared" si="1"/>
        <v>2400000</v>
      </c>
      <c r="G10" s="47">
        <f t="shared" si="2"/>
        <v>2132368.9149976531</v>
      </c>
      <c r="H10" s="57"/>
      <c r="S10" s="45">
        <v>3000000000.0999999</v>
      </c>
      <c r="T10" s="44">
        <v>0.5</v>
      </c>
      <c r="U10" s="45">
        <v>460000000</v>
      </c>
    </row>
    <row r="11" spans="1:21" x14ac:dyDescent="0.3">
      <c r="A11" s="31">
        <v>5</v>
      </c>
      <c r="B11" s="32" t="s">
        <v>58</v>
      </c>
      <c r="C11" s="32" t="s">
        <v>72</v>
      </c>
      <c r="D11" s="32">
        <v>12</v>
      </c>
      <c r="E11" s="33">
        <f t="shared" si="0"/>
        <v>200000</v>
      </c>
      <c r="F11" s="33">
        <f t="shared" si="1"/>
        <v>2400000</v>
      </c>
      <c r="G11" s="47">
        <f t="shared" si="2"/>
        <v>2070261.0825219932</v>
      </c>
      <c r="H11" s="57"/>
    </row>
    <row r="12" spans="1:21" x14ac:dyDescent="0.3">
      <c r="A12" s="31">
        <v>6</v>
      </c>
      <c r="B12" s="32" t="s">
        <v>59</v>
      </c>
      <c r="C12" s="32" t="s">
        <v>73</v>
      </c>
      <c r="D12" s="32">
        <v>12</v>
      </c>
      <c r="E12" s="33">
        <f t="shared" si="0"/>
        <v>200000</v>
      </c>
      <c r="F12" s="33">
        <f t="shared" si="1"/>
        <v>2400000</v>
      </c>
      <c r="G12" s="47">
        <f t="shared" si="2"/>
        <v>2009962.2160407701</v>
      </c>
      <c r="H12" s="57"/>
      <c r="S12" s="4" t="s">
        <v>64</v>
      </c>
      <c r="T12" s="45">
        <v>-50000000</v>
      </c>
    </row>
    <row r="13" spans="1:21" x14ac:dyDescent="0.3">
      <c r="A13" s="31">
        <v>7</v>
      </c>
      <c r="B13" s="32" t="s">
        <v>60</v>
      </c>
      <c r="C13" s="32" t="s">
        <v>74</v>
      </c>
      <c r="D13" s="32">
        <v>12</v>
      </c>
      <c r="E13" s="33">
        <f t="shared" si="0"/>
        <v>200000</v>
      </c>
      <c r="F13" s="33">
        <f t="shared" si="1"/>
        <v>2400000</v>
      </c>
      <c r="G13" s="47">
        <f t="shared" si="2"/>
        <v>1951419.6272240486</v>
      </c>
      <c r="H13" s="57"/>
      <c r="S13" s="4" t="s">
        <v>66</v>
      </c>
      <c r="T13" s="45">
        <v>-20000000</v>
      </c>
    </row>
    <row r="14" spans="1:21" x14ac:dyDescent="0.3">
      <c r="A14" s="31">
        <v>8</v>
      </c>
      <c r="B14" s="32" t="s">
        <v>61</v>
      </c>
      <c r="C14" s="32" t="s">
        <v>75</v>
      </c>
      <c r="D14" s="32">
        <v>12</v>
      </c>
      <c r="E14" s="33">
        <f t="shared" si="0"/>
        <v>200000</v>
      </c>
      <c r="F14" s="33">
        <f t="shared" si="1"/>
        <v>2400000</v>
      </c>
      <c r="G14" s="47">
        <f t="shared" si="2"/>
        <v>1894582.1623534451</v>
      </c>
      <c r="H14" s="57"/>
    </row>
    <row r="15" spans="1:21" x14ac:dyDescent="0.3">
      <c r="A15" s="31">
        <v>9</v>
      </c>
      <c r="B15" s="32" t="s">
        <v>62</v>
      </c>
      <c r="C15" s="32" t="s">
        <v>76</v>
      </c>
      <c r="D15" s="32">
        <v>12</v>
      </c>
      <c r="E15" s="33">
        <f t="shared" si="0"/>
        <v>200000</v>
      </c>
      <c r="F15" s="33">
        <f t="shared" si="1"/>
        <v>2400000</v>
      </c>
      <c r="G15" s="47">
        <f t="shared" ref="G15" si="3">G14/1.03</f>
        <v>1839400.1576247038</v>
      </c>
      <c r="H15" s="57"/>
    </row>
    <row r="16" spans="1:21" x14ac:dyDescent="0.3">
      <c r="A16" s="31">
        <v>10</v>
      </c>
      <c r="B16" s="32" t="s">
        <v>69</v>
      </c>
      <c r="C16" s="32" t="s">
        <v>77</v>
      </c>
      <c r="D16" s="32">
        <v>12</v>
      </c>
      <c r="E16" s="33">
        <f t="shared" si="0"/>
        <v>200000</v>
      </c>
      <c r="F16" s="33">
        <f t="shared" si="1"/>
        <v>2400000</v>
      </c>
      <c r="G16" s="47">
        <f>G15/1.03</f>
        <v>1785825.3957521396</v>
      </c>
      <c r="H16" s="58"/>
    </row>
    <row r="17" spans="1:8" x14ac:dyDescent="0.3">
      <c r="A17" s="49" t="s">
        <v>41</v>
      </c>
      <c r="B17" s="49"/>
      <c r="C17" s="49"/>
      <c r="D17" s="49" t="s">
        <v>1</v>
      </c>
      <c r="E17" s="49"/>
      <c r="F17" s="49"/>
      <c r="G17" s="47">
        <f>SUM(G7:G16)</f>
        <v>20472486.808261987</v>
      </c>
      <c r="H17" s="34"/>
    </row>
    <row r="18" spans="1:8" x14ac:dyDescent="0.3">
      <c r="A18" s="49"/>
      <c r="B18" s="49"/>
      <c r="C18" s="49"/>
      <c r="D18" s="49" t="s">
        <v>40</v>
      </c>
      <c r="E18" s="49"/>
      <c r="F18" s="49"/>
      <c r="G18" s="48">
        <f>VLOOKUP(H18,S12:T13,2,FALSE)</f>
        <v>-20000000</v>
      </c>
      <c r="H18" s="32" t="s">
        <v>65</v>
      </c>
    </row>
    <row r="19" spans="1:8" x14ac:dyDescent="0.3">
      <c r="A19" s="49"/>
      <c r="B19" s="49"/>
      <c r="C19" s="49"/>
      <c r="D19" s="49" t="s">
        <v>6</v>
      </c>
      <c r="E19" s="49"/>
      <c r="F19" s="49"/>
      <c r="G19" s="47">
        <f>MAX(0,G18+G17)</f>
        <v>472486.80826198682</v>
      </c>
      <c r="H19" s="46" t="str">
        <f>IF(G19&lt;500000," ",VLOOKUP(G19,S6:U10,2,TRUE))</f>
        <v xml:space="preserve"> </v>
      </c>
    </row>
    <row r="20" spans="1:8" ht="49.5" x14ac:dyDescent="0.3">
      <c r="A20" s="49"/>
      <c r="B20" s="49"/>
      <c r="C20" s="49"/>
      <c r="D20" s="49" t="s">
        <v>7</v>
      </c>
      <c r="E20" s="49"/>
      <c r="F20" s="49"/>
      <c r="G20" s="47" t="str">
        <f>IF(G19&lt;500000,"비과세",G19*H19-VLOOKUP(G19,S6:U10,3,TRUE))</f>
        <v>비과세</v>
      </c>
      <c r="H20" s="35" t="s">
        <v>63</v>
      </c>
    </row>
    <row r="22" spans="1:8" ht="26.25" x14ac:dyDescent="0.3">
      <c r="A22" s="52" t="s">
        <v>67</v>
      </c>
      <c r="B22" s="52"/>
      <c r="C22" s="52"/>
      <c r="D22" s="52"/>
      <c r="E22" s="52"/>
      <c r="F22" s="52"/>
      <c r="G22" s="52"/>
      <c r="H22" s="52"/>
    </row>
    <row r="23" spans="1:8" ht="26.25" x14ac:dyDescent="0.3">
      <c r="A23" s="52" t="s">
        <v>52</v>
      </c>
      <c r="B23" s="52"/>
      <c r="C23" s="52"/>
      <c r="D23" s="52"/>
      <c r="E23" s="52"/>
      <c r="F23" s="52"/>
      <c r="G23" s="52"/>
      <c r="H23" s="52"/>
    </row>
    <row r="24" spans="1:8" ht="26.25" x14ac:dyDescent="0.3">
      <c r="A24" s="52" t="s">
        <v>53</v>
      </c>
      <c r="B24" s="52"/>
      <c r="C24" s="52"/>
      <c r="D24" s="52"/>
      <c r="E24" s="52"/>
      <c r="F24" s="52"/>
      <c r="G24" s="52"/>
      <c r="H24" s="52"/>
    </row>
    <row r="25" spans="1:8" ht="26.25" x14ac:dyDescent="0.3">
      <c r="A25" s="41"/>
      <c r="B25" s="41"/>
      <c r="C25" s="41"/>
      <c r="D25" s="41"/>
      <c r="E25" s="41"/>
      <c r="F25" s="41"/>
      <c r="G25" s="41"/>
      <c r="H25" s="41"/>
    </row>
    <row r="26" spans="1:8" x14ac:dyDescent="0.3">
      <c r="A26" s="53">
        <f ca="1">TODAY()</f>
        <v>45994</v>
      </c>
      <c r="B26" s="54"/>
      <c r="C26" s="54"/>
      <c r="D26" s="54"/>
      <c r="E26" s="54"/>
      <c r="F26" s="54"/>
      <c r="G26" s="54"/>
      <c r="H26" s="54"/>
    </row>
    <row r="27" spans="1:8" x14ac:dyDescent="0.3">
      <c r="A27" s="55"/>
      <c r="B27" s="55"/>
      <c r="C27" s="55"/>
      <c r="D27" s="55"/>
      <c r="E27" s="55"/>
      <c r="F27" s="55"/>
      <c r="G27" s="55"/>
      <c r="H27" s="55"/>
    </row>
    <row r="28" spans="1:8" s="36" customFormat="1" ht="20.25" x14ac:dyDescent="0.3">
      <c r="B28" s="23" t="s">
        <v>45</v>
      </c>
      <c r="C28" s="23" t="s">
        <v>46</v>
      </c>
      <c r="D28" s="59" t="s">
        <v>44</v>
      </c>
      <c r="E28" s="59"/>
      <c r="F28" s="42" t="s">
        <v>47</v>
      </c>
      <c r="G28" s="42" t="s">
        <v>50</v>
      </c>
    </row>
    <row r="29" spans="1:8" s="36" customFormat="1" ht="20.25" x14ac:dyDescent="0.3">
      <c r="B29" s="37" t="s">
        <v>29</v>
      </c>
      <c r="C29" s="37" t="s">
        <v>43</v>
      </c>
      <c r="D29" s="51"/>
      <c r="E29" s="51"/>
      <c r="F29" s="26" t="s">
        <v>48</v>
      </c>
      <c r="G29" s="25"/>
    </row>
    <row r="30" spans="1:8" s="36" customFormat="1" ht="20.25" x14ac:dyDescent="0.3">
      <c r="B30" s="37" t="s">
        <v>42</v>
      </c>
      <c r="C30" s="37" t="s">
        <v>43</v>
      </c>
      <c r="D30" s="51"/>
      <c r="E30" s="51"/>
      <c r="F30" s="26" t="s">
        <v>49</v>
      </c>
      <c r="G30" s="25"/>
    </row>
  </sheetData>
  <mergeCells count="15">
    <mergeCell ref="A17:C20"/>
    <mergeCell ref="A2:H2"/>
    <mergeCell ref="D19:F19"/>
    <mergeCell ref="D20:F20"/>
    <mergeCell ref="D30:E30"/>
    <mergeCell ref="A24:H24"/>
    <mergeCell ref="A26:H26"/>
    <mergeCell ref="A27:H27"/>
    <mergeCell ref="H7:H16"/>
    <mergeCell ref="A22:H22"/>
    <mergeCell ref="A23:H23"/>
    <mergeCell ref="D17:F17"/>
    <mergeCell ref="D18:F18"/>
    <mergeCell ref="D28:E28"/>
    <mergeCell ref="D29:E29"/>
  </mergeCells>
  <phoneticPr fontId="3" type="noConversion"/>
  <dataValidations disablePrompts="1" count="1">
    <dataValidation type="list" allowBlank="1" showInputMessage="1" showErrorMessage="1" sqref="H18" xr:uid="{00000000-0002-0000-0000-000000000000}">
      <formula1>$S$12:$S$13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0"/>
  <sheetViews>
    <sheetView showGridLines="0" topLeftCell="A3" zoomScaleNormal="100" workbookViewId="0">
      <selection activeCell="C29" sqref="C29:G29"/>
    </sheetView>
  </sheetViews>
  <sheetFormatPr defaultRowHeight="16.5" x14ac:dyDescent="0.3"/>
  <cols>
    <col min="2" max="2" width="4.25" customWidth="1"/>
    <col min="3" max="3" width="15.75" customWidth="1"/>
    <col min="4" max="4" width="14.125" style="1" customWidth="1"/>
    <col min="5" max="5" width="19.25" customWidth="1"/>
    <col min="6" max="6" width="23.75" style="1" customWidth="1"/>
    <col min="7" max="7" width="26.875" customWidth="1"/>
    <col min="8" max="8" width="8.625" customWidth="1"/>
  </cols>
  <sheetData>
    <row r="1" spans="2:8" ht="17.25" thickBot="1" x14ac:dyDescent="0.35"/>
    <row r="2" spans="2:8" x14ac:dyDescent="0.3">
      <c r="B2" s="11"/>
      <c r="C2" s="12"/>
      <c r="D2" s="13"/>
      <c r="E2" s="12"/>
      <c r="F2" s="13"/>
      <c r="G2" s="12"/>
      <c r="H2" s="14"/>
    </row>
    <row r="3" spans="2:8" ht="34.15" customHeight="1" x14ac:dyDescent="0.3">
      <c r="B3" s="15"/>
      <c r="C3" s="66" t="s">
        <v>21</v>
      </c>
      <c r="D3" s="66"/>
      <c r="E3" s="66"/>
      <c r="F3" s="66"/>
      <c r="G3" s="66"/>
      <c r="H3" s="16"/>
    </row>
    <row r="4" spans="2:8" x14ac:dyDescent="0.3">
      <c r="B4" s="15"/>
      <c r="D4" s="10"/>
      <c r="F4" s="10"/>
      <c r="H4" s="16"/>
    </row>
    <row r="5" spans="2:8" x14ac:dyDescent="0.3">
      <c r="B5" s="15"/>
      <c r="C5" s="7" t="s">
        <v>0</v>
      </c>
      <c r="D5" s="8" t="s">
        <v>1</v>
      </c>
      <c r="E5" s="7" t="s">
        <v>20</v>
      </c>
      <c r="F5" s="8" t="s">
        <v>2</v>
      </c>
      <c r="G5" s="7" t="s">
        <v>3</v>
      </c>
      <c r="H5" s="16"/>
    </row>
    <row r="6" spans="2:8" x14ac:dyDescent="0.3">
      <c r="B6" s="15"/>
      <c r="C6" s="2">
        <v>2026</v>
      </c>
      <c r="D6" s="3">
        <v>2280000</v>
      </c>
      <c r="E6" s="67">
        <f>SUM(D6:D15)</f>
        <v>22800000</v>
      </c>
      <c r="F6" s="3">
        <f>D6</f>
        <v>2280000</v>
      </c>
      <c r="G6" s="69" t="s">
        <v>4</v>
      </c>
      <c r="H6" s="16"/>
    </row>
    <row r="7" spans="2:8" x14ac:dyDescent="0.3">
      <c r="B7" s="15"/>
      <c r="C7" s="2">
        <v>2027</v>
      </c>
      <c r="D7" s="3">
        <v>2280000</v>
      </c>
      <c r="E7" s="68"/>
      <c r="F7" s="3">
        <f>F6/1.03</f>
        <v>2213592.2330097086</v>
      </c>
      <c r="G7" s="68"/>
      <c r="H7" s="16"/>
    </row>
    <row r="8" spans="2:8" x14ac:dyDescent="0.3">
      <c r="B8" s="15"/>
      <c r="C8" s="2">
        <v>2028</v>
      </c>
      <c r="D8" s="3">
        <v>2280000</v>
      </c>
      <c r="E8" s="68"/>
      <c r="F8" s="3">
        <f t="shared" ref="F8:F15" si="0">F7/1.03</f>
        <v>2149118.6728249597</v>
      </c>
      <c r="G8" s="68"/>
      <c r="H8" s="16"/>
    </row>
    <row r="9" spans="2:8" x14ac:dyDescent="0.3">
      <c r="B9" s="15"/>
      <c r="C9" s="2">
        <v>2029</v>
      </c>
      <c r="D9" s="3">
        <v>2280000</v>
      </c>
      <c r="E9" s="68"/>
      <c r="F9" s="3">
        <f t="shared" si="0"/>
        <v>2086522.9833252036</v>
      </c>
      <c r="G9" s="68"/>
      <c r="H9" s="16"/>
    </row>
    <row r="10" spans="2:8" x14ac:dyDescent="0.3">
      <c r="B10" s="15"/>
      <c r="C10" s="2">
        <v>2030</v>
      </c>
      <c r="D10" s="3">
        <v>2280000</v>
      </c>
      <c r="E10" s="68"/>
      <c r="F10" s="3">
        <f t="shared" si="0"/>
        <v>2025750.4692477705</v>
      </c>
      <c r="G10" s="68"/>
      <c r="H10" s="16"/>
    </row>
    <row r="11" spans="2:8" x14ac:dyDescent="0.3">
      <c r="B11" s="15"/>
      <c r="C11" s="2">
        <v>2031</v>
      </c>
      <c r="D11" s="3">
        <v>2280000</v>
      </c>
      <c r="E11" s="68"/>
      <c r="F11" s="3">
        <f t="shared" si="0"/>
        <v>1966748.0283958935</v>
      </c>
      <c r="G11" s="68"/>
      <c r="H11" s="16"/>
    </row>
    <row r="12" spans="2:8" x14ac:dyDescent="0.3">
      <c r="B12" s="15"/>
      <c r="C12" s="2">
        <v>2032</v>
      </c>
      <c r="D12" s="3">
        <v>2280000</v>
      </c>
      <c r="E12" s="68"/>
      <c r="F12" s="3">
        <f t="shared" si="0"/>
        <v>1909464.1052387315</v>
      </c>
      <c r="G12" s="68"/>
      <c r="H12" s="16"/>
    </row>
    <row r="13" spans="2:8" x14ac:dyDescent="0.3">
      <c r="B13" s="15"/>
      <c r="C13" s="2">
        <v>2033</v>
      </c>
      <c r="D13" s="3">
        <v>2280000</v>
      </c>
      <c r="E13" s="68"/>
      <c r="F13" s="3">
        <f t="shared" si="0"/>
        <v>1853848.6458628462</v>
      </c>
      <c r="G13" s="68"/>
      <c r="H13" s="16"/>
    </row>
    <row r="14" spans="2:8" x14ac:dyDescent="0.3">
      <c r="B14" s="15"/>
      <c r="C14" s="2">
        <v>2034</v>
      </c>
      <c r="D14" s="3">
        <v>2280000</v>
      </c>
      <c r="E14" s="68"/>
      <c r="F14" s="3">
        <f t="shared" si="0"/>
        <v>1799853.0542357729</v>
      </c>
      <c r="G14" s="68"/>
      <c r="H14" s="16"/>
    </row>
    <row r="15" spans="2:8" x14ac:dyDescent="0.3">
      <c r="B15" s="15"/>
      <c r="C15" s="2">
        <v>2035</v>
      </c>
      <c r="D15" s="3">
        <v>2280000</v>
      </c>
      <c r="E15" s="68"/>
      <c r="F15" s="3">
        <f t="shared" si="0"/>
        <v>1747430.1497434687</v>
      </c>
      <c r="G15" s="68"/>
      <c r="H15" s="16"/>
    </row>
    <row r="16" spans="2:8" x14ac:dyDescent="0.3">
      <c r="B16" s="15"/>
      <c r="C16" s="63" t="s">
        <v>1</v>
      </c>
      <c r="D16" s="63"/>
      <c r="E16" s="9">
        <v>23328000</v>
      </c>
      <c r="F16" s="9">
        <f>SUM(F6:F15)</f>
        <v>20032328.341884352</v>
      </c>
      <c r="G16" s="4"/>
      <c r="H16" s="16"/>
    </row>
    <row r="17" spans="2:8" x14ac:dyDescent="0.3">
      <c r="B17" s="15"/>
      <c r="C17" s="63" t="s">
        <v>5</v>
      </c>
      <c r="D17" s="63"/>
      <c r="E17" s="5">
        <v>-20000000</v>
      </c>
      <c r="F17" s="5">
        <v>-20000000</v>
      </c>
      <c r="G17" s="4"/>
      <c r="H17" s="16"/>
    </row>
    <row r="18" spans="2:8" x14ac:dyDescent="0.3">
      <c r="B18" s="15"/>
      <c r="C18" s="63" t="s">
        <v>6</v>
      </c>
      <c r="D18" s="63"/>
      <c r="E18" s="3">
        <f>E16+E17</f>
        <v>3328000</v>
      </c>
      <c r="F18" s="3">
        <f>F16+F17</f>
        <v>32328.341884352267</v>
      </c>
      <c r="G18" s="4" t="s">
        <v>10</v>
      </c>
      <c r="H18" s="16"/>
    </row>
    <row r="19" spans="2:8" ht="33" x14ac:dyDescent="0.3">
      <c r="B19" s="15"/>
      <c r="C19" s="63" t="s">
        <v>7</v>
      </c>
      <c r="D19" s="63"/>
      <c r="E19" s="3">
        <v>332800</v>
      </c>
      <c r="F19" s="43" t="str">
        <f>IF(F18&lt;500000,"비과세","증여세 발생")</f>
        <v>비과세</v>
      </c>
      <c r="G19" s="6" t="s">
        <v>12</v>
      </c>
      <c r="H19" s="16"/>
    </row>
    <row r="20" spans="2:8" x14ac:dyDescent="0.3">
      <c r="B20" s="15"/>
      <c r="C20" s="63" t="s">
        <v>8</v>
      </c>
      <c r="D20" s="63"/>
      <c r="E20" s="5">
        <v>-9984</v>
      </c>
      <c r="F20" s="5">
        <v>0</v>
      </c>
      <c r="G20" s="4" t="s">
        <v>11</v>
      </c>
      <c r="H20" s="16"/>
    </row>
    <row r="21" spans="2:8" x14ac:dyDescent="0.3">
      <c r="B21" s="15"/>
      <c r="C21" s="63" t="s">
        <v>9</v>
      </c>
      <c r="D21" s="63"/>
      <c r="E21" s="3">
        <f>SUM(E19:E20)</f>
        <v>322816</v>
      </c>
      <c r="F21" s="5">
        <v>0</v>
      </c>
      <c r="G21" s="4"/>
      <c r="H21" s="16"/>
    </row>
    <row r="22" spans="2:8" x14ac:dyDescent="0.3">
      <c r="B22" s="15"/>
      <c r="D22" s="10"/>
      <c r="F22" s="10"/>
      <c r="H22" s="16"/>
    </row>
    <row r="23" spans="2:8" x14ac:dyDescent="0.3">
      <c r="B23" s="15"/>
      <c r="C23" s="61" t="s">
        <v>13</v>
      </c>
      <c r="D23" s="61"/>
      <c r="E23" s="61"/>
      <c r="F23" s="61"/>
      <c r="G23" s="61"/>
      <c r="H23" s="16"/>
    </row>
    <row r="24" spans="2:8" x14ac:dyDescent="0.3">
      <c r="B24" s="15"/>
      <c r="C24" s="64" t="s">
        <v>14</v>
      </c>
      <c r="D24" s="65"/>
      <c r="E24" s="65"/>
      <c r="F24" s="65"/>
      <c r="G24" s="65"/>
      <c r="H24" s="16"/>
    </row>
    <row r="25" spans="2:8" x14ac:dyDescent="0.3">
      <c r="B25" s="15"/>
      <c r="C25" s="61" t="s">
        <v>15</v>
      </c>
      <c r="D25" s="61"/>
      <c r="E25" s="61"/>
      <c r="F25" s="61"/>
      <c r="G25" s="61"/>
      <c r="H25" s="16"/>
    </row>
    <row r="26" spans="2:8" x14ac:dyDescent="0.3">
      <c r="B26" s="15"/>
      <c r="C26" s="61" t="s">
        <v>16</v>
      </c>
      <c r="D26" s="61"/>
      <c r="E26" s="61"/>
      <c r="F26" s="61"/>
      <c r="G26" s="61"/>
      <c r="H26" s="16"/>
    </row>
    <row r="27" spans="2:8" x14ac:dyDescent="0.3">
      <c r="B27" s="15"/>
      <c r="C27" s="61" t="s">
        <v>18</v>
      </c>
      <c r="D27" s="61"/>
      <c r="E27" s="61"/>
      <c r="F27" s="61"/>
      <c r="G27" s="61"/>
      <c r="H27" s="62"/>
    </row>
    <row r="28" spans="2:8" x14ac:dyDescent="0.3">
      <c r="B28" s="15"/>
      <c r="C28" s="61" t="s">
        <v>19</v>
      </c>
      <c r="D28" s="61"/>
      <c r="E28" s="61"/>
      <c r="F28" s="61"/>
      <c r="G28" s="61"/>
      <c r="H28" s="16"/>
    </row>
    <row r="29" spans="2:8" x14ac:dyDescent="0.3">
      <c r="B29" s="15"/>
      <c r="C29" s="61" t="s">
        <v>17</v>
      </c>
      <c r="D29" s="61"/>
      <c r="E29" s="61"/>
      <c r="F29" s="61"/>
      <c r="G29" s="61"/>
      <c r="H29" s="16"/>
    </row>
    <row r="30" spans="2:8" ht="17.25" thickBot="1" x14ac:dyDescent="0.35">
      <c r="B30" s="17"/>
      <c r="C30" s="60"/>
      <c r="D30" s="60"/>
      <c r="E30" s="60"/>
      <c r="F30" s="60"/>
      <c r="G30" s="60"/>
      <c r="H30" s="18"/>
    </row>
  </sheetData>
  <mergeCells count="17">
    <mergeCell ref="C18:D18"/>
    <mergeCell ref="C19:D19"/>
    <mergeCell ref="C3:G3"/>
    <mergeCell ref="C28:G28"/>
    <mergeCell ref="C29:G29"/>
    <mergeCell ref="E6:E15"/>
    <mergeCell ref="G6:G15"/>
    <mergeCell ref="C16:D16"/>
    <mergeCell ref="C17:D17"/>
    <mergeCell ref="C30:G30"/>
    <mergeCell ref="C27:H27"/>
    <mergeCell ref="C20:D20"/>
    <mergeCell ref="C21:D21"/>
    <mergeCell ref="C23:G23"/>
    <mergeCell ref="C24:G24"/>
    <mergeCell ref="C25:G25"/>
    <mergeCell ref="C26:G26"/>
  </mergeCells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showGridLines="0" zoomScale="80" zoomScaleNormal="80" workbookViewId="0">
      <selection activeCell="C28" sqref="C28:G28"/>
    </sheetView>
  </sheetViews>
  <sheetFormatPr defaultRowHeight="16.5" x14ac:dyDescent="0.3"/>
  <cols>
    <col min="2" max="2" width="4.25" customWidth="1"/>
    <col min="3" max="3" width="15.75" customWidth="1"/>
    <col min="4" max="4" width="14.125" style="1" customWidth="1"/>
    <col min="5" max="5" width="19.25" customWidth="1"/>
    <col min="6" max="6" width="23.75" style="1" customWidth="1"/>
    <col min="7" max="7" width="34.25" customWidth="1"/>
    <col min="8" max="8" width="10" customWidth="1"/>
  </cols>
  <sheetData>
    <row r="1" spans="2:8" ht="17.25" thickBot="1" x14ac:dyDescent="0.35"/>
    <row r="2" spans="2:8" x14ac:dyDescent="0.3">
      <c r="B2" s="11"/>
      <c r="C2" s="12"/>
      <c r="D2" s="13"/>
      <c r="E2" s="12"/>
      <c r="F2" s="13"/>
      <c r="G2" s="12"/>
      <c r="H2" s="14"/>
    </row>
    <row r="3" spans="2:8" ht="34.15" customHeight="1" x14ac:dyDescent="0.3">
      <c r="B3" s="15"/>
      <c r="C3" s="66" t="s">
        <v>22</v>
      </c>
      <c r="D3" s="66"/>
      <c r="E3" s="66"/>
      <c r="F3" s="66"/>
      <c r="G3" s="66"/>
      <c r="H3" s="16"/>
    </row>
    <row r="4" spans="2:8" x14ac:dyDescent="0.3">
      <c r="B4" s="15"/>
      <c r="D4" s="10"/>
      <c r="F4" s="10"/>
      <c r="H4" s="16"/>
    </row>
    <row r="5" spans="2:8" x14ac:dyDescent="0.3">
      <c r="B5" s="15"/>
      <c r="C5" s="7" t="s">
        <v>0</v>
      </c>
      <c r="D5" s="8" t="s">
        <v>1</v>
      </c>
      <c r="E5" s="7" t="s">
        <v>20</v>
      </c>
      <c r="F5" s="8" t="s">
        <v>2</v>
      </c>
      <c r="G5" s="7" t="s">
        <v>3</v>
      </c>
      <c r="H5" s="16"/>
    </row>
    <row r="6" spans="2:8" x14ac:dyDescent="0.3">
      <c r="B6" s="15"/>
      <c r="C6" s="2">
        <v>2024</v>
      </c>
      <c r="D6" s="3">
        <v>5747000</v>
      </c>
      <c r="E6" s="67">
        <f>SUM(D6:D15)</f>
        <v>57470000</v>
      </c>
      <c r="F6" s="3">
        <f>D6</f>
        <v>5747000</v>
      </c>
      <c r="G6" s="69" t="s">
        <v>4</v>
      </c>
      <c r="H6" s="16"/>
    </row>
    <row r="7" spans="2:8" x14ac:dyDescent="0.3">
      <c r="B7" s="15"/>
      <c r="C7" s="2">
        <v>2025</v>
      </c>
      <c r="D7" s="3">
        <f t="shared" ref="D7:D15" si="0">D6</f>
        <v>5747000</v>
      </c>
      <c r="E7" s="68"/>
      <c r="F7" s="3">
        <f>F6/1.03</f>
        <v>5579611.6504854364</v>
      </c>
      <c r="G7" s="68"/>
      <c r="H7" s="16"/>
    </row>
    <row r="8" spans="2:8" x14ac:dyDescent="0.3">
      <c r="B8" s="15"/>
      <c r="C8" s="2">
        <v>2026</v>
      </c>
      <c r="D8" s="3">
        <f t="shared" si="0"/>
        <v>5747000</v>
      </c>
      <c r="E8" s="68"/>
      <c r="F8" s="3">
        <f t="shared" ref="F8:F15" si="1">F7/1.03</f>
        <v>5417098.6897916859</v>
      </c>
      <c r="G8" s="68"/>
      <c r="H8" s="16"/>
    </row>
    <row r="9" spans="2:8" x14ac:dyDescent="0.3">
      <c r="B9" s="15"/>
      <c r="C9" s="2">
        <v>2027</v>
      </c>
      <c r="D9" s="3">
        <f t="shared" si="0"/>
        <v>5747000</v>
      </c>
      <c r="E9" s="68"/>
      <c r="F9" s="3">
        <f t="shared" si="1"/>
        <v>5259319.1163026076</v>
      </c>
      <c r="G9" s="68"/>
      <c r="H9" s="16"/>
    </row>
    <row r="10" spans="2:8" x14ac:dyDescent="0.3">
      <c r="B10" s="15"/>
      <c r="C10" s="2">
        <v>2028</v>
      </c>
      <c r="D10" s="3">
        <f t="shared" si="0"/>
        <v>5747000</v>
      </c>
      <c r="E10" s="68"/>
      <c r="F10" s="3">
        <f t="shared" si="1"/>
        <v>5106135.0643714638</v>
      </c>
      <c r="G10" s="68"/>
      <c r="H10" s="16"/>
    </row>
    <row r="11" spans="2:8" x14ac:dyDescent="0.3">
      <c r="B11" s="15"/>
      <c r="C11" s="2">
        <v>2029</v>
      </c>
      <c r="D11" s="3">
        <f t="shared" si="0"/>
        <v>5747000</v>
      </c>
      <c r="E11" s="68"/>
      <c r="F11" s="3">
        <f t="shared" si="1"/>
        <v>4957412.6838557897</v>
      </c>
      <c r="G11" s="68"/>
      <c r="H11" s="16"/>
    </row>
    <row r="12" spans="2:8" x14ac:dyDescent="0.3">
      <c r="B12" s="15"/>
      <c r="C12" s="2">
        <v>2030</v>
      </c>
      <c r="D12" s="3">
        <f t="shared" si="0"/>
        <v>5747000</v>
      </c>
      <c r="E12" s="68"/>
      <c r="F12" s="3">
        <f t="shared" si="1"/>
        <v>4813022.0231609605</v>
      </c>
      <c r="G12" s="68"/>
      <c r="H12" s="16"/>
    </row>
    <row r="13" spans="2:8" x14ac:dyDescent="0.3">
      <c r="B13" s="15"/>
      <c r="C13" s="2">
        <v>2031</v>
      </c>
      <c r="D13" s="3">
        <f t="shared" si="0"/>
        <v>5747000</v>
      </c>
      <c r="E13" s="68"/>
      <c r="F13" s="3">
        <f t="shared" si="1"/>
        <v>4672836.9156902526</v>
      </c>
      <c r="G13" s="68"/>
      <c r="H13" s="16"/>
    </row>
    <row r="14" spans="2:8" x14ac:dyDescent="0.3">
      <c r="B14" s="15"/>
      <c r="C14" s="2">
        <v>2032</v>
      </c>
      <c r="D14" s="3">
        <f t="shared" si="0"/>
        <v>5747000</v>
      </c>
      <c r="E14" s="68"/>
      <c r="F14" s="3">
        <f t="shared" si="1"/>
        <v>4536734.8696021866</v>
      </c>
      <c r="G14" s="68"/>
      <c r="H14" s="16"/>
    </row>
    <row r="15" spans="2:8" x14ac:dyDescent="0.3">
      <c r="B15" s="15"/>
      <c r="C15" s="2">
        <v>2033</v>
      </c>
      <c r="D15" s="3">
        <f t="shared" si="0"/>
        <v>5747000</v>
      </c>
      <c r="E15" s="68"/>
      <c r="F15" s="3">
        <f t="shared" si="1"/>
        <v>4404596.9607788222</v>
      </c>
      <c r="G15" s="68"/>
      <c r="H15" s="16"/>
    </row>
    <row r="16" spans="2:8" x14ac:dyDescent="0.3">
      <c r="B16" s="15"/>
      <c r="C16" s="63" t="s">
        <v>1</v>
      </c>
      <c r="D16" s="63"/>
      <c r="E16" s="9">
        <v>57470000</v>
      </c>
      <c r="F16" s="9">
        <f>SUM(F6:F15)</f>
        <v>50493767.974039212</v>
      </c>
      <c r="G16" s="4"/>
      <c r="H16" s="16"/>
    </row>
    <row r="17" spans="2:8" x14ac:dyDescent="0.3">
      <c r="B17" s="15"/>
      <c r="C17" s="63" t="s">
        <v>5</v>
      </c>
      <c r="D17" s="63"/>
      <c r="E17" s="5">
        <v>-50000000</v>
      </c>
      <c r="F17" s="5">
        <v>-50000000</v>
      </c>
      <c r="G17" s="4"/>
      <c r="H17" s="16"/>
    </row>
    <row r="18" spans="2:8" x14ac:dyDescent="0.3">
      <c r="B18" s="15"/>
      <c r="C18" s="63" t="s">
        <v>6</v>
      </c>
      <c r="D18" s="63"/>
      <c r="E18" s="3">
        <f>E16+E17</f>
        <v>7470000</v>
      </c>
      <c r="F18" s="3">
        <f>F16+F17</f>
        <v>493767.97403921187</v>
      </c>
      <c r="G18" s="4" t="s">
        <v>10</v>
      </c>
      <c r="H18" s="16"/>
    </row>
    <row r="19" spans="2:8" ht="33" x14ac:dyDescent="0.3">
      <c r="B19" s="15"/>
      <c r="C19" s="63" t="s">
        <v>7</v>
      </c>
      <c r="D19" s="63"/>
      <c r="E19" s="3">
        <v>747000</v>
      </c>
      <c r="F19" s="43" t="str">
        <f>IF(F18&lt;500000,"비과세","증여세 발생")</f>
        <v>비과세</v>
      </c>
      <c r="G19" s="6" t="s">
        <v>12</v>
      </c>
      <c r="H19" s="16"/>
    </row>
    <row r="20" spans="2:8" x14ac:dyDescent="0.3">
      <c r="B20" s="15"/>
      <c r="C20" s="63" t="s">
        <v>8</v>
      </c>
      <c r="D20" s="63"/>
      <c r="E20" s="5">
        <v>-22410</v>
      </c>
      <c r="F20" s="5">
        <v>0</v>
      </c>
      <c r="G20" s="4" t="s">
        <v>11</v>
      </c>
      <c r="H20" s="16"/>
    </row>
    <row r="21" spans="2:8" x14ac:dyDescent="0.3">
      <c r="B21" s="15"/>
      <c r="C21" s="63" t="s">
        <v>9</v>
      </c>
      <c r="D21" s="63"/>
      <c r="E21" s="3">
        <f>SUM(E19:E20)</f>
        <v>724590</v>
      </c>
      <c r="F21" s="5">
        <v>0</v>
      </c>
      <c r="G21" s="4"/>
      <c r="H21" s="16"/>
    </row>
    <row r="22" spans="2:8" x14ac:dyDescent="0.3">
      <c r="B22" s="15"/>
      <c r="D22" s="10"/>
      <c r="F22" s="10"/>
      <c r="H22" s="16"/>
    </row>
    <row r="23" spans="2:8" x14ac:dyDescent="0.3">
      <c r="B23" s="15"/>
      <c r="C23" s="61" t="s">
        <v>23</v>
      </c>
      <c r="D23" s="61"/>
      <c r="E23" s="61"/>
      <c r="F23" s="61"/>
      <c r="G23" s="61"/>
      <c r="H23" s="16"/>
    </row>
    <row r="24" spans="2:8" x14ac:dyDescent="0.3">
      <c r="B24" s="15"/>
      <c r="C24" s="64" t="s">
        <v>24</v>
      </c>
      <c r="D24" s="65"/>
      <c r="E24" s="65"/>
      <c r="F24" s="65"/>
      <c r="G24" s="65"/>
      <c r="H24" s="16"/>
    </row>
    <row r="25" spans="2:8" x14ac:dyDescent="0.3">
      <c r="B25" s="15"/>
      <c r="C25" s="61" t="s">
        <v>25</v>
      </c>
      <c r="D25" s="61"/>
      <c r="E25" s="61"/>
      <c r="F25" s="61"/>
      <c r="G25" s="61"/>
      <c r="H25" s="16"/>
    </row>
    <row r="26" spans="2:8" x14ac:dyDescent="0.3">
      <c r="B26" s="15"/>
      <c r="C26" s="61" t="s">
        <v>26</v>
      </c>
      <c r="D26" s="61"/>
      <c r="E26" s="61"/>
      <c r="F26" s="61"/>
      <c r="G26" s="61"/>
      <c r="H26" s="16"/>
    </row>
    <row r="27" spans="2:8" x14ac:dyDescent="0.3">
      <c r="B27" s="15"/>
      <c r="C27" s="61" t="s">
        <v>27</v>
      </c>
      <c r="D27" s="61"/>
      <c r="E27" s="61"/>
      <c r="F27" s="61"/>
      <c r="G27" s="61"/>
      <c r="H27" s="62"/>
    </row>
    <row r="28" spans="2:8" x14ac:dyDescent="0.3">
      <c r="B28" s="15"/>
      <c r="C28" s="61" t="s">
        <v>28</v>
      </c>
      <c r="D28" s="61"/>
      <c r="E28" s="61"/>
      <c r="F28" s="61"/>
      <c r="G28" s="61"/>
      <c r="H28" s="16"/>
    </row>
    <row r="29" spans="2:8" x14ac:dyDescent="0.3">
      <c r="B29" s="15"/>
      <c r="C29" s="61" t="s">
        <v>17</v>
      </c>
      <c r="D29" s="61"/>
      <c r="E29" s="61"/>
      <c r="F29" s="61"/>
      <c r="G29" s="61"/>
      <c r="H29" s="16"/>
    </row>
    <row r="30" spans="2:8" ht="17.25" thickBot="1" x14ac:dyDescent="0.35">
      <c r="B30" s="17"/>
      <c r="C30" s="60"/>
      <c r="D30" s="60"/>
      <c r="E30" s="60"/>
      <c r="F30" s="60"/>
      <c r="G30" s="60"/>
      <c r="H30" s="18"/>
    </row>
  </sheetData>
  <mergeCells count="17">
    <mergeCell ref="C26:G26"/>
    <mergeCell ref="C27:H27"/>
    <mergeCell ref="C28:G28"/>
    <mergeCell ref="C29:G29"/>
    <mergeCell ref="C30:G30"/>
    <mergeCell ref="C25:G25"/>
    <mergeCell ref="C3:G3"/>
    <mergeCell ref="E6:E15"/>
    <mergeCell ref="G6:G15"/>
    <mergeCell ref="C16:D16"/>
    <mergeCell ref="C17:D17"/>
    <mergeCell ref="C18:D18"/>
    <mergeCell ref="C19:D19"/>
    <mergeCell ref="C20:D20"/>
    <mergeCell ref="C21:D21"/>
    <mergeCell ref="C23:G23"/>
    <mergeCell ref="C24:G24"/>
  </mergeCells>
  <phoneticPr fontId="3" type="noConversion"/>
  <pageMargins left="0.7" right="0.7" top="0.75" bottom="0.75" header="0.3" footer="0.3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유기정기금 평가 명세서 양식</vt:lpstr>
      <vt:lpstr>미성년자 증여</vt:lpstr>
      <vt:lpstr>성인자녀 증여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SUNGKYU PARK</dc:creator>
  <cp:lastModifiedBy>선우 김</cp:lastModifiedBy>
  <dcterms:created xsi:type="dcterms:W3CDTF">2024-06-19T07:15:00Z</dcterms:created>
  <dcterms:modified xsi:type="dcterms:W3CDTF">2025-12-03T08:13:25Z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